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4F9C3F6-0A81-4C89-9972-834E54075A8E}" xr6:coauthVersionLast="47" xr6:coauthVersionMax="47" xr10:uidLastSave="{00000000-0000-0000-0000-000000000000}"/>
  <bookViews>
    <workbookView xWindow="-120" yWindow="-120" windowWidth="29040" windowHeight="15720" xr2:uid="{5DE444A7-432D-425C-9CF8-95FA33EEC79C}"/>
  </bookViews>
  <sheets>
    <sheet name="事業支援給付金 給付対象チェック" sheetId="1" r:id="rId1"/>
  </sheets>
  <definedNames>
    <definedName name="_xlnm.Print_Area" localSheetId="0">'事業支援給付金 給付対象チェック'!$A$1:$K$32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D18" i="1"/>
  <c r="D19" i="1" s="1"/>
  <c r="C12" i="1"/>
  <c r="D12" i="1"/>
  <c r="E12" i="1"/>
  <c r="E13" i="1" s="1"/>
  <c r="F12" i="1"/>
  <c r="F13" i="1" s="1"/>
  <c r="G12" i="1"/>
  <c r="G13" i="1" s="1"/>
  <c r="C18" i="1"/>
  <c r="E18" i="1"/>
  <c r="F18" i="1"/>
  <c r="F19" i="1" s="1"/>
  <c r="G18" i="1"/>
  <c r="C24" i="1"/>
  <c r="D24" i="1"/>
  <c r="D25" i="1" s="1"/>
  <c r="E24" i="1"/>
  <c r="F24" i="1"/>
  <c r="F25" i="1" s="1"/>
  <c r="G24" i="1"/>
  <c r="G25" i="1" s="1"/>
  <c r="H23" i="1"/>
  <c r="H24" i="1"/>
  <c r="H18" i="1"/>
  <c r="H11" i="1"/>
  <c r="J23" i="1" l="1"/>
  <c r="E25" i="1"/>
  <c r="E19" i="1"/>
  <c r="D13" i="1"/>
  <c r="C13" i="1"/>
  <c r="C25" i="1"/>
  <c r="J11" i="1"/>
  <c r="G19" i="1"/>
  <c r="K11" i="1"/>
  <c r="C19" i="1"/>
  <c r="J17" i="1" s="1"/>
  <c r="K23" i="1" l="1"/>
  <c r="K17" i="1"/>
  <c r="J30" i="1"/>
  <c r="K30" i="1" l="1"/>
  <c r="E30" i="1" s="1"/>
  <c r="G31" i="1"/>
  <c r="F31" i="1"/>
  <c r="E31" i="1"/>
  <c r="D31" i="1"/>
  <c r="F30" i="1" l="1"/>
  <c r="G30" i="1"/>
  <c r="D30" i="1"/>
</calcChain>
</file>

<file path=xl/sharedStrings.xml><?xml version="1.0" encoding="utf-8"?>
<sst xmlns="http://schemas.openxmlformats.org/spreadsheetml/2006/main" count="59" uniqueCount="44">
  <si>
    <t>■収支状況入力</t>
    <rPh sb="1" eb="3">
      <t>シュウシ</t>
    </rPh>
    <rPh sb="3" eb="5">
      <t>ジョウキョウ</t>
    </rPh>
    <rPh sb="5" eb="7">
      <t>ニュウリョク</t>
    </rPh>
    <phoneticPr fontId="1"/>
  </si>
  <si>
    <t>法人</t>
    <rPh sb="0" eb="2">
      <t>ホウジン</t>
    </rPh>
    <phoneticPr fontId="1"/>
  </si>
  <si>
    <t>@blackowl_jp</t>
    <phoneticPr fontId="1"/>
  </si>
  <si>
    <t>事業復活支援金 給付チェック</t>
    <rPh sb="0" eb="2">
      <t>ジギョウ</t>
    </rPh>
    <rPh sb="2" eb="4">
      <t>フッカツ</t>
    </rPh>
    <rPh sb="4" eb="7">
      <t>シエンキン</t>
    </rPh>
    <rPh sb="8" eb="10">
      <t>キュウフ</t>
    </rPh>
    <phoneticPr fontId="1"/>
  </si>
  <si>
    <t>売上高</t>
    <rPh sb="0" eb="3">
      <t>ウリアゲダカ</t>
    </rPh>
    <phoneticPr fontId="1"/>
  </si>
  <si>
    <t>減少率</t>
    <rPh sb="0" eb="3">
      <t>ゲンショウリツ</t>
    </rPh>
    <phoneticPr fontId="1"/>
  </si>
  <si>
    <t>▲50%以上</t>
    <rPh sb="4" eb="6">
      <t>イジョウ</t>
    </rPh>
    <phoneticPr fontId="1"/>
  </si>
  <si>
    <t>▲30%～50%</t>
    <phoneticPr fontId="1"/>
  </si>
  <si>
    <t>個人</t>
    <rPh sb="0" eb="2">
      <t>コジン</t>
    </rPh>
    <phoneticPr fontId="1"/>
  </si>
  <si>
    <t>年間売上高
1億円以下</t>
    <rPh sb="0" eb="2">
      <t>ネンカン</t>
    </rPh>
    <rPh sb="2" eb="5">
      <t>ウリアゲダカ</t>
    </rPh>
    <rPh sb="7" eb="8">
      <t>オク</t>
    </rPh>
    <rPh sb="8" eb="9">
      <t>エン</t>
    </rPh>
    <rPh sb="9" eb="11">
      <t>イカ</t>
    </rPh>
    <phoneticPr fontId="1"/>
  </si>
  <si>
    <t>年間売上高
1億円超～5億円</t>
    <rPh sb="0" eb="2">
      <t>ネンカン</t>
    </rPh>
    <rPh sb="2" eb="5">
      <t>ウリアゲダカ</t>
    </rPh>
    <rPh sb="7" eb="8">
      <t>オク</t>
    </rPh>
    <rPh sb="8" eb="9">
      <t>エン</t>
    </rPh>
    <rPh sb="9" eb="10">
      <t>コ</t>
    </rPh>
    <rPh sb="12" eb="13">
      <t>オク</t>
    </rPh>
    <rPh sb="13" eb="14">
      <t>エン</t>
    </rPh>
    <phoneticPr fontId="1"/>
  </si>
  <si>
    <t>年間売上高
5億円超～</t>
    <rPh sb="0" eb="2">
      <t>ネンカン</t>
    </rPh>
    <rPh sb="2" eb="5">
      <t>ウリアゲダカ</t>
    </rPh>
    <rPh sb="7" eb="8">
      <t>オク</t>
    </rPh>
    <rPh sb="8" eb="10">
      <t>エンチョウ</t>
    </rPh>
    <phoneticPr fontId="1"/>
  </si>
  <si>
    <t>給付額</t>
    <rPh sb="0" eb="3">
      <t>キュウフガク</t>
    </rPh>
    <phoneticPr fontId="1"/>
  </si>
  <si>
    <t>青色のセルに入力してください。</t>
    <rPh sb="0" eb="2">
      <t>アオイロ</t>
    </rPh>
    <rPh sb="6" eb="8">
      <t>ニュウリョク</t>
    </rPh>
    <phoneticPr fontId="1"/>
  </si>
  <si>
    <t>売上高
総額</t>
    <rPh sb="0" eb="3">
      <t>ウリアゲダカ</t>
    </rPh>
    <rPh sb="4" eb="6">
      <t>ソウガク</t>
    </rPh>
    <phoneticPr fontId="1"/>
  </si>
  <si>
    <t>▲50%以上
給付対象額</t>
    <rPh sb="9" eb="11">
      <t>タイショウ</t>
    </rPh>
    <rPh sb="11" eb="12">
      <t>ガク</t>
    </rPh>
    <phoneticPr fontId="1"/>
  </si>
  <si>
    <t>▲30%～50%
給付対象額</t>
    <phoneticPr fontId="1"/>
  </si>
  <si>
    <t>■給付額結果</t>
    <rPh sb="1" eb="4">
      <t>キュウフガク</t>
    </rPh>
    <rPh sb="4" eb="6">
      <t>ケッカ</t>
    </rPh>
    <phoneticPr fontId="1"/>
  </si>
  <si>
    <t>売上高減少率</t>
    <rPh sb="0" eb="2">
      <t>ウリアゲ</t>
    </rPh>
    <rPh sb="2" eb="3">
      <t>ダカ</t>
    </rPh>
    <rPh sb="3" eb="6">
      <t>ゲンショウリツ</t>
    </rPh>
    <phoneticPr fontId="1"/>
  </si>
  <si>
    <t>最大</t>
    <rPh sb="0" eb="2">
      <t>サイダイ</t>
    </rPh>
    <phoneticPr fontId="1"/>
  </si>
  <si>
    <t>2018年度
(平成30年度)</t>
    <rPh sb="4" eb="5">
      <t>ネン</t>
    </rPh>
    <rPh sb="8" eb="10">
      <t>ヘイセイ</t>
    </rPh>
    <rPh sb="12" eb="14">
      <t>ネンド</t>
    </rPh>
    <phoneticPr fontId="1"/>
  </si>
  <si>
    <t>2019年度
(令和元年度)</t>
    <rPh sb="4" eb="5">
      <t>ネン</t>
    </rPh>
    <rPh sb="8" eb="10">
      <t>レイワ</t>
    </rPh>
    <rPh sb="10" eb="12">
      <t>ガンネン</t>
    </rPh>
    <rPh sb="12" eb="13">
      <t>ド</t>
    </rPh>
    <phoneticPr fontId="1"/>
  </si>
  <si>
    <t>2020年度
(令和2年度)</t>
    <rPh sb="4" eb="5">
      <t>ネン</t>
    </rPh>
    <phoneticPr fontId="1"/>
  </si>
  <si>
    <t>2021年度
(令和3年度)</t>
    <rPh sb="4" eb="5">
      <t>ネン</t>
    </rPh>
    <phoneticPr fontId="1"/>
  </si>
  <si>
    <t>(令和3年11月)</t>
  </si>
  <si>
    <t>(令和3年12月)</t>
  </si>
  <si>
    <t>(令和4年1月)</t>
  </si>
  <si>
    <t>(令和4年2月)</t>
  </si>
  <si>
    <t>(令和4年3月)</t>
  </si>
  <si>
    <t>(令和2年11月)</t>
  </si>
  <si>
    <t>(令和2年12月)</t>
  </si>
  <si>
    <t>(令和3年1月)</t>
  </si>
  <si>
    <t>(令和3年2月)</t>
  </si>
  <si>
    <t>(令和3年3月)</t>
  </si>
  <si>
    <t>(令和元年11月)</t>
  </si>
  <si>
    <t>(令和元年12月)</t>
  </si>
  <si>
    <t>(令和2年1月)</t>
  </si>
  <si>
    <t>(令和2年2月)</t>
  </si>
  <si>
    <t>(令和2年3月)</t>
  </si>
  <si>
    <t>(平成30年11月)</t>
  </si>
  <si>
    <t>(平成30年12月)</t>
  </si>
  <si>
    <t>(平成31年1月)</t>
  </si>
  <si>
    <t>(平成31年2月)</t>
  </si>
  <si>
    <t>(平成31年3月)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</si>
</sst>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%"/>
    <numFmt numFmtId="177" formatCode="&quot;¥&quot;#,##0_);[Red]\(&quot;¥&quot;#,##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177" fontId="0" fillId="0" borderId="0" xfId="0" applyNumberForma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177" fontId="0" fillId="0" borderId="1" xfId="0" applyNumberFormat="1" applyBorder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77" fontId="0" fillId="0" borderId="1" xfId="0" applyNumberFormat="1" applyBorder="1" applyAlignment="1" applyProtection="1">
      <alignment horizontal="right" vertical="center"/>
    </xf>
    <xf numFmtId="176" fontId="0" fillId="0" borderId="1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6" fontId="0" fillId="0" borderId="1" xfId="0" applyNumberFormat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177" fontId="2" fillId="0" borderId="1" xfId="0" applyNumberFormat="1" applyFont="1" applyBorder="1" applyProtection="1">
      <alignment vertical="center"/>
    </xf>
    <xf numFmtId="0" fontId="0" fillId="0" borderId="9" xfId="0" applyBorder="1" applyAlignment="1" applyProtection="1">
      <alignment vertical="center" wrapText="1"/>
    </xf>
    <xf numFmtId="177" fontId="2" fillId="0" borderId="9" xfId="0" applyNumberFormat="1" applyFont="1" applyBorder="1" applyProtection="1">
      <alignment vertical="center"/>
    </xf>
    <xf numFmtId="177" fontId="2" fillId="0" borderId="11" xfId="0" applyNumberFormat="1" applyFont="1" applyBorder="1" applyProtection="1">
      <alignment vertical="center"/>
    </xf>
    <xf numFmtId="177" fontId="2" fillId="0" borderId="12" xfId="0" applyNumberFormat="1" applyFont="1" applyBorder="1" applyProtection="1">
      <alignment vertical="center"/>
    </xf>
    <xf numFmtId="0" fontId="3" fillId="0" borderId="0" xfId="0" applyFont="1" applyProtection="1">
      <alignment vertical="center"/>
    </xf>
    <xf numFmtId="177" fontId="0" fillId="4" borderId="1" xfId="0" applyNumberFormat="1" applyFill="1" applyBorder="1" applyProtection="1">
      <alignment vertical="center"/>
    </xf>
    <xf numFmtId="177" fontId="0" fillId="5" borderId="1" xfId="0" applyNumberFormat="1" applyFill="1" applyBorder="1" applyProtection="1">
      <alignment vertical="center"/>
    </xf>
    <xf numFmtId="177" fontId="0" fillId="3" borderId="1" xfId="0" applyNumberFormat="1" applyFill="1" applyBorder="1" applyAlignment="1" applyProtection="1">
      <alignment horizontal="right" vertical="center"/>
      <protection locked="0"/>
    </xf>
    <xf numFmtId="0" fontId="0" fillId="4" borderId="8" xfId="0" applyFill="1" applyBorder="1" applyProtection="1">
      <alignment vertical="center"/>
    </xf>
    <xf numFmtId="0" fontId="0" fillId="5" borderId="10" xfId="0" applyFill="1" applyBorder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177" fontId="0" fillId="3" borderId="4" xfId="0" applyNumberFormat="1" applyFill="1" applyBorder="1" applyAlignment="1" applyProtection="1">
      <alignment horizontal="right" vertical="center"/>
      <protection locked="0"/>
    </xf>
    <xf numFmtId="55" fontId="3" fillId="2" borderId="2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FCAA-08E2-44F8-917F-B745EF546793}">
  <dimension ref="A1:K31"/>
  <sheetViews>
    <sheetView tabSelected="1" zoomScaleNormal="100" zoomScaleSheetLayoutView="115" workbookViewId="0">
      <selection activeCell="C27" sqref="C27"/>
    </sheetView>
  </sheetViews>
  <sheetFormatPr defaultRowHeight="18.75" x14ac:dyDescent="0.4"/>
  <cols>
    <col min="1" max="1" width="13.625" style="2" customWidth="1"/>
    <col min="2" max="2" width="7.125" style="2" bestFit="1" customWidth="1"/>
    <col min="3" max="7" width="14.625" style="2" customWidth="1"/>
    <col min="8" max="8" width="12.625" style="2" customWidth="1"/>
    <col min="9" max="9" width="2.75" style="2" customWidth="1"/>
    <col min="10" max="11" width="12.625" style="2" customWidth="1"/>
    <col min="12" max="16384" width="9" style="2"/>
  </cols>
  <sheetData>
    <row r="1" spans="1:11" ht="24" x14ac:dyDescent="0.4">
      <c r="A1" s="1" t="s">
        <v>3</v>
      </c>
      <c r="B1" s="1"/>
      <c r="H1" s="5" t="s">
        <v>2</v>
      </c>
    </row>
    <row r="3" spans="1:11" x14ac:dyDescent="0.4">
      <c r="A3" s="20" t="s">
        <v>0</v>
      </c>
    </row>
    <row r="4" spans="1:11" x14ac:dyDescent="0.4">
      <c r="A4" s="2" t="s">
        <v>13</v>
      </c>
    </row>
    <row r="5" spans="1:11" x14ac:dyDescent="0.4">
      <c r="C5" s="28">
        <v>44501</v>
      </c>
      <c r="D5" s="28">
        <v>44531</v>
      </c>
      <c r="E5" s="28">
        <v>44562</v>
      </c>
      <c r="F5" s="28">
        <v>44593</v>
      </c>
      <c r="G5" s="28">
        <v>44621</v>
      </c>
      <c r="H5" s="4"/>
    </row>
    <row r="6" spans="1:11" x14ac:dyDescent="0.4">
      <c r="C6" s="30" t="s">
        <v>24</v>
      </c>
      <c r="D6" s="30" t="s">
        <v>25</v>
      </c>
      <c r="E6" s="30" t="s">
        <v>26</v>
      </c>
      <c r="F6" s="30" t="s">
        <v>27</v>
      </c>
      <c r="G6" s="30" t="s">
        <v>28</v>
      </c>
      <c r="H6" s="4"/>
    </row>
    <row r="7" spans="1:11" ht="37.5" x14ac:dyDescent="0.4">
      <c r="A7" s="26" t="s">
        <v>23</v>
      </c>
      <c r="B7" s="7" t="s">
        <v>4</v>
      </c>
      <c r="C7" s="27"/>
      <c r="D7" s="27"/>
      <c r="E7" s="27"/>
      <c r="F7" s="27"/>
      <c r="G7" s="27"/>
    </row>
    <row r="8" spans="1:11" x14ac:dyDescent="0.4">
      <c r="B8" s="8"/>
    </row>
    <row r="9" spans="1:11" x14ac:dyDescent="0.4">
      <c r="B9" s="8"/>
      <c r="C9" s="28">
        <v>44136</v>
      </c>
      <c r="D9" s="28">
        <v>44166</v>
      </c>
      <c r="E9" s="28">
        <v>44197</v>
      </c>
      <c r="F9" s="28">
        <v>44228</v>
      </c>
      <c r="G9" s="28">
        <v>44256</v>
      </c>
      <c r="H9" s="40" t="s">
        <v>14</v>
      </c>
      <c r="I9" s="4"/>
      <c r="J9" s="40" t="s">
        <v>16</v>
      </c>
      <c r="K9" s="40" t="s">
        <v>15</v>
      </c>
    </row>
    <row r="10" spans="1:11" x14ac:dyDescent="0.4">
      <c r="B10" s="8"/>
      <c r="C10" s="29" t="s">
        <v>29</v>
      </c>
      <c r="D10" s="29" t="s">
        <v>30</v>
      </c>
      <c r="E10" s="29" t="s">
        <v>31</v>
      </c>
      <c r="F10" s="29" t="s">
        <v>32</v>
      </c>
      <c r="G10" s="29" t="s">
        <v>33</v>
      </c>
      <c r="H10" s="41"/>
      <c r="I10" s="4"/>
      <c r="J10" s="41"/>
      <c r="K10" s="41"/>
    </row>
    <row r="11" spans="1:11" x14ac:dyDescent="0.4">
      <c r="A11" s="32" t="s">
        <v>22</v>
      </c>
      <c r="B11" s="7" t="s">
        <v>4</v>
      </c>
      <c r="C11" s="23"/>
      <c r="D11" s="23"/>
      <c r="E11" s="23"/>
      <c r="F11" s="23"/>
      <c r="G11" s="23"/>
      <c r="H11" s="9">
        <f>SUM(C11:G11)</f>
        <v>0</v>
      </c>
      <c r="J11" s="6">
        <f>_xlfn.MAXIFS(C13:G13,C12:G12,"&gt;=0.3",C12:G12,"&lt;0.5")</f>
        <v>0</v>
      </c>
      <c r="K11" s="6">
        <f>_xlfn.MAXIFS(C13:G13,C12:G12,"&gt;=0.5")</f>
        <v>0</v>
      </c>
    </row>
    <row r="12" spans="1:11" x14ac:dyDescent="0.4">
      <c r="A12" s="33"/>
      <c r="B12" s="7" t="s">
        <v>5</v>
      </c>
      <c r="C12" s="10" t="str">
        <f>IF(AND(C$7&lt;&gt;"",C11&lt;&gt;0),1-C$7/C11,"")</f>
        <v/>
      </c>
      <c r="D12" s="10" t="str">
        <f>IF(AND(D$7&lt;&gt;"",D11&lt;&gt;0),1-D$7/D11,"")</f>
        <v/>
      </c>
      <c r="E12" s="10" t="str">
        <f>IF(AND(E$7&lt;&gt;"",E11&lt;&gt;0),1-E$7/E11,"")</f>
        <v/>
      </c>
      <c r="F12" s="10" t="str">
        <f>IF(AND(F$7&lt;&gt;"",F11&lt;&gt;0),1-F$7/F11,"")</f>
        <v/>
      </c>
      <c r="G12" s="10" t="str">
        <f>IF(AND(G$7&lt;&gt;"",G11&lt;&gt;0),1-G$7/G11,"")</f>
        <v/>
      </c>
      <c r="H12" s="11"/>
    </row>
    <row r="13" spans="1:11" x14ac:dyDescent="0.4">
      <c r="A13" s="34"/>
      <c r="B13" s="7" t="s">
        <v>12</v>
      </c>
      <c r="C13" s="12" t="str">
        <f t="shared" ref="C13:E13" si="0">IF(AND(C12&lt;&gt;"",C12&gt;=0.3),$H11-(C$7*5),"")</f>
        <v/>
      </c>
      <c r="D13" s="12" t="str">
        <f t="shared" si="0"/>
        <v/>
      </c>
      <c r="E13" s="12" t="str">
        <f t="shared" si="0"/>
        <v/>
      </c>
      <c r="F13" s="12" t="str">
        <f>IF(AND(F12&lt;&gt;"",F12&gt;=0.3),$H11-(F$7*5),"")</f>
        <v/>
      </c>
      <c r="G13" s="12" t="str">
        <f t="shared" ref="G13" si="1">IF(AND(G12&lt;&gt;"",G12&gt;=0.3),$H11-(G$7*5),"")</f>
        <v/>
      </c>
      <c r="H13" s="11"/>
    </row>
    <row r="14" spans="1:11" x14ac:dyDescent="0.4">
      <c r="B14" s="8"/>
    </row>
    <row r="15" spans="1:11" x14ac:dyDescent="0.4">
      <c r="B15" s="8"/>
      <c r="C15" s="28">
        <v>43770</v>
      </c>
      <c r="D15" s="28">
        <v>43800</v>
      </c>
      <c r="E15" s="28">
        <v>43831</v>
      </c>
      <c r="F15" s="28">
        <v>43862</v>
      </c>
      <c r="G15" s="28">
        <v>43891</v>
      </c>
      <c r="H15" s="40" t="s">
        <v>14</v>
      </c>
      <c r="I15" s="4"/>
      <c r="J15" s="40" t="s">
        <v>16</v>
      </c>
      <c r="K15" s="40" t="s">
        <v>15</v>
      </c>
    </row>
    <row r="16" spans="1:11" x14ac:dyDescent="0.4">
      <c r="B16" s="8"/>
      <c r="C16" s="29" t="s">
        <v>34</v>
      </c>
      <c r="D16" s="29" t="s">
        <v>35</v>
      </c>
      <c r="E16" s="29" t="s">
        <v>36</v>
      </c>
      <c r="F16" s="29" t="s">
        <v>37</v>
      </c>
      <c r="G16" s="29" t="s">
        <v>38</v>
      </c>
      <c r="H16" s="41"/>
      <c r="I16" s="4"/>
      <c r="J16" s="41"/>
      <c r="K16" s="41"/>
    </row>
    <row r="17" spans="1:11" x14ac:dyDescent="0.4">
      <c r="A17" s="32" t="s">
        <v>21</v>
      </c>
      <c r="B17" s="7" t="s">
        <v>4</v>
      </c>
      <c r="C17" s="23"/>
      <c r="D17" s="23"/>
      <c r="E17" s="23"/>
      <c r="F17" s="23"/>
      <c r="G17" s="23"/>
      <c r="H17" s="9">
        <f>SUM(C17:G17)</f>
        <v>0</v>
      </c>
      <c r="J17" s="6">
        <f>_xlfn.MAXIFS(C19:G19,C18:G18,"&gt;=0.3",C18:G18,"&lt;0.5")</f>
        <v>0</v>
      </c>
      <c r="K17" s="6">
        <f>_xlfn.MAXIFS(C19:G19,C18:G18,"&gt;=0.5")</f>
        <v>0</v>
      </c>
    </row>
    <row r="18" spans="1:11" x14ac:dyDescent="0.4">
      <c r="A18" s="33"/>
      <c r="B18" s="7" t="s">
        <v>5</v>
      </c>
      <c r="C18" s="10" t="str">
        <f>IF(AND(C$7&lt;&gt;"",C17&lt;&gt;0),1-C$7/C17,"")</f>
        <v/>
      </c>
      <c r="D18" s="10" t="str">
        <f>IF(AND(D$7&lt;&gt;"",D17&lt;&gt;0),1-D$7/D17,"")</f>
        <v/>
      </c>
      <c r="E18" s="10" t="str">
        <f>IF(AND(E$7&lt;&gt;"",E17&lt;&gt;0),1-E$7/E17,"")</f>
        <v/>
      </c>
      <c r="F18" s="10" t="str">
        <f>IF(AND(F$7&lt;&gt;"",F17&lt;&gt;0),1-F$7/F17,"")</f>
        <v/>
      </c>
      <c r="G18" s="10" t="str">
        <f>IF(AND(G$7&lt;&gt;"",G17&lt;&gt;0),1-G$7/G17,"")</f>
        <v/>
      </c>
      <c r="H18" s="11" t="str">
        <f>IF(H$7&lt;&gt;"",1-H$7/H17,"")</f>
        <v/>
      </c>
    </row>
    <row r="19" spans="1:11" x14ac:dyDescent="0.4">
      <c r="A19" s="34"/>
      <c r="B19" s="7" t="s">
        <v>12</v>
      </c>
      <c r="C19" s="12" t="str">
        <f t="shared" ref="C19:G19" si="2">IF(AND(C18&lt;&gt;"",C18&gt;=0.3),$H17-(C$7*5),"")</f>
        <v/>
      </c>
      <c r="D19" s="12" t="str">
        <f t="shared" si="2"/>
        <v/>
      </c>
      <c r="E19" s="12" t="str">
        <f t="shared" si="2"/>
        <v/>
      </c>
      <c r="F19" s="12" t="str">
        <f t="shared" si="2"/>
        <v/>
      </c>
      <c r="G19" s="12" t="str">
        <f t="shared" si="2"/>
        <v/>
      </c>
      <c r="H19" s="11"/>
    </row>
    <row r="20" spans="1:11" x14ac:dyDescent="0.4">
      <c r="B20" s="8"/>
    </row>
    <row r="21" spans="1:11" x14ac:dyDescent="0.4">
      <c r="B21" s="8"/>
      <c r="C21" s="28">
        <v>43405</v>
      </c>
      <c r="D21" s="28">
        <v>43435</v>
      </c>
      <c r="E21" s="28">
        <v>43466</v>
      </c>
      <c r="F21" s="28">
        <v>43497</v>
      </c>
      <c r="G21" s="28">
        <v>43525</v>
      </c>
      <c r="H21" s="40" t="s">
        <v>14</v>
      </c>
      <c r="I21" s="4"/>
      <c r="J21" s="40" t="s">
        <v>16</v>
      </c>
      <c r="K21" s="40" t="s">
        <v>15</v>
      </c>
    </row>
    <row r="22" spans="1:11" x14ac:dyDescent="0.4">
      <c r="B22" s="8"/>
      <c r="C22" s="29" t="s">
        <v>39</v>
      </c>
      <c r="D22" s="29" t="s">
        <v>40</v>
      </c>
      <c r="E22" s="29" t="s">
        <v>41</v>
      </c>
      <c r="F22" s="29" t="s">
        <v>42</v>
      </c>
      <c r="G22" s="29" t="s">
        <v>43</v>
      </c>
      <c r="H22" s="41"/>
      <c r="I22" s="4"/>
      <c r="J22" s="41"/>
      <c r="K22" s="41"/>
    </row>
    <row r="23" spans="1:11" x14ac:dyDescent="0.4">
      <c r="A23" s="32" t="s">
        <v>20</v>
      </c>
      <c r="B23" s="7" t="s">
        <v>4</v>
      </c>
      <c r="C23" s="23"/>
      <c r="D23" s="23"/>
      <c r="E23" s="23"/>
      <c r="F23" s="23"/>
      <c r="G23" s="23"/>
      <c r="H23" s="9">
        <f>SUM(C23:G23)</f>
        <v>0</v>
      </c>
      <c r="J23" s="6">
        <f>_xlfn.MAXIFS(C25:G25,C24:G24,"&gt;=0.3",C24:G24,"&lt;0.5")</f>
        <v>0</v>
      </c>
      <c r="K23" s="6">
        <f>_xlfn.MAXIFS(C25:G25,C24:G24,"&gt;=0.5")</f>
        <v>0</v>
      </c>
    </row>
    <row r="24" spans="1:11" x14ac:dyDescent="0.4">
      <c r="A24" s="33"/>
      <c r="B24" s="7" t="s">
        <v>5</v>
      </c>
      <c r="C24" s="10" t="str">
        <f>IF(AND(C$7&lt;&gt;"",C23&lt;&gt;0),1-C$7/C23,"")</f>
        <v/>
      </c>
      <c r="D24" s="10" t="str">
        <f>IF(AND(D$7&lt;&gt;"",D23&lt;&gt;0),1-D$7/D23,"")</f>
        <v/>
      </c>
      <c r="E24" s="10" t="str">
        <f>IF(AND(E$7&lt;&gt;"",E23&lt;&gt;0),1-E$7/E23,"")</f>
        <v/>
      </c>
      <c r="F24" s="10" t="str">
        <f>IF(AND(F$7&lt;&gt;"",F23&lt;&gt;0),1-F$7/F23,"")</f>
        <v/>
      </c>
      <c r="G24" s="10" t="str">
        <f>IF(AND(G$7&lt;&gt;"",G23&lt;&gt;0),1-G$7/G23,"")</f>
        <v/>
      </c>
      <c r="H24" s="11" t="str">
        <f>IF(H$7&lt;&gt;"",1-H$7/H23,"")</f>
        <v/>
      </c>
    </row>
    <row r="25" spans="1:11" x14ac:dyDescent="0.4">
      <c r="A25" s="34"/>
      <c r="B25" s="7" t="s">
        <v>12</v>
      </c>
      <c r="C25" s="12" t="str">
        <f t="shared" ref="C25:G25" si="3">IF(AND(C24&lt;&gt;"",C24&gt;=0.3),$H23-(C$7*5),"")</f>
        <v/>
      </c>
      <c r="D25" s="12" t="str">
        <f t="shared" si="3"/>
        <v/>
      </c>
      <c r="E25" s="12" t="str">
        <f t="shared" si="3"/>
        <v/>
      </c>
      <c r="F25" s="12" t="str">
        <f t="shared" si="3"/>
        <v/>
      </c>
      <c r="G25" s="12" t="str">
        <f t="shared" si="3"/>
        <v/>
      </c>
      <c r="H25" s="11"/>
    </row>
    <row r="27" spans="1:11" ht="19.5" thickBot="1" x14ac:dyDescent="0.45">
      <c r="A27" s="20" t="s">
        <v>17</v>
      </c>
      <c r="C27" s="3"/>
    </row>
    <row r="28" spans="1:11" x14ac:dyDescent="0.4">
      <c r="C28" s="38" t="s">
        <v>18</v>
      </c>
      <c r="D28" s="35" t="s">
        <v>8</v>
      </c>
      <c r="E28" s="35" t="s">
        <v>1</v>
      </c>
      <c r="F28" s="35"/>
      <c r="G28" s="37"/>
      <c r="J28" s="31" t="s">
        <v>19</v>
      </c>
      <c r="K28" s="31"/>
    </row>
    <row r="29" spans="1:11" ht="37.5" x14ac:dyDescent="0.4">
      <c r="C29" s="39"/>
      <c r="D29" s="36"/>
      <c r="E29" s="13" t="s">
        <v>9</v>
      </c>
      <c r="F29" s="13" t="s">
        <v>10</v>
      </c>
      <c r="G29" s="16" t="s">
        <v>11</v>
      </c>
      <c r="J29" s="14" t="s">
        <v>16</v>
      </c>
      <c r="K29" s="14" t="s">
        <v>15</v>
      </c>
    </row>
    <row r="30" spans="1:11" ht="24" x14ac:dyDescent="0.4">
      <c r="C30" s="24" t="s">
        <v>6</v>
      </c>
      <c r="D30" s="15">
        <f>MIN(K30,500000)</f>
        <v>0</v>
      </c>
      <c r="E30" s="15">
        <f>MIN(K30,1000000)</f>
        <v>0</v>
      </c>
      <c r="F30" s="15">
        <f>MIN(K30,1500000)</f>
        <v>0</v>
      </c>
      <c r="G30" s="17">
        <f>MIN(K30,2500000)</f>
        <v>0</v>
      </c>
      <c r="J30" s="22">
        <f>MAX(J11,J17,J23)</f>
        <v>0</v>
      </c>
      <c r="K30" s="21">
        <f>MAX(K11,K17,K23)</f>
        <v>0</v>
      </c>
    </row>
    <row r="31" spans="1:11" ht="24.75" thickBot="1" x14ac:dyDescent="0.45">
      <c r="C31" s="25" t="s">
        <v>7</v>
      </c>
      <c r="D31" s="18">
        <f>MIN(J30,300000)</f>
        <v>0</v>
      </c>
      <c r="E31" s="18">
        <f>MIN(J30,600000)</f>
        <v>0</v>
      </c>
      <c r="F31" s="18">
        <f>MIN(J30,900000)</f>
        <v>0</v>
      </c>
      <c r="G31" s="19">
        <f>MIN(J30,1500000)</f>
        <v>0</v>
      </c>
    </row>
  </sheetData>
  <sheetProtection algorithmName="SHA-512" hashValue="EOmWM8mgjo5+ZBssq+gsVAVRPmDZ7dNmsIxGdMWRN+EFGeuTCCrdY2xBEBWVy0nFMLT0iSjFvZVp7RrKYnXjSg==" saltValue="YNgHTlKo/GTwAFy74x+Vcg==" spinCount="100000" sheet="1" objects="1" scenarios="1"/>
  <mergeCells count="16">
    <mergeCell ref="H9:H10"/>
    <mergeCell ref="J9:J10"/>
    <mergeCell ref="K9:K10"/>
    <mergeCell ref="J15:J16"/>
    <mergeCell ref="H15:H16"/>
    <mergeCell ref="K15:K16"/>
    <mergeCell ref="J28:K28"/>
    <mergeCell ref="A11:A13"/>
    <mergeCell ref="A17:A19"/>
    <mergeCell ref="A23:A25"/>
    <mergeCell ref="D28:D29"/>
    <mergeCell ref="E28:G28"/>
    <mergeCell ref="C28:C29"/>
    <mergeCell ref="H21:H22"/>
    <mergeCell ref="J21:J22"/>
    <mergeCell ref="K21:K22"/>
  </mergeCells>
  <phoneticPr fontId="1"/>
  <conditionalFormatting sqref="C13:G13 C19:G19 C25:G25">
    <cfRule type="expression" dxfId="1" priority="1">
      <formula>C13=$J$30</formula>
    </cfRule>
    <cfRule type="expression" dxfId="0" priority="2">
      <formula>C13=$K$30</formula>
    </cfRule>
  </conditionalFormatting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事業支援給付金 給付対象チェック</vt:lpstr>
      <vt:lpstr>'事業支援給付金 給付対象チェック'!Print_Area</vt:lpstr>
    </vt:vector>
  </TitlesOfParts>
  <Company>@blackowl_jp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家賃支援給付金(給付対象チェック)</dc:title>
  <dc:creator>USER</dc:creator>
  <cp:lastModifiedBy>USER</cp:lastModifiedBy>
  <dcterms:created xsi:type="dcterms:W3CDTF">2020-06-29T09:07:40Z</dcterms:created>
  <dcterms:modified xsi:type="dcterms:W3CDTF">2022-02-03T16:27:36Z</dcterms:modified>
</cp:coreProperties>
</file>